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SOGU\Downloads\"/>
    </mc:Choice>
  </mc:AlternateContent>
  <bookViews>
    <workbookView xWindow="0" yWindow="0" windowWidth="24000" windowHeight="9615"/>
  </bookViews>
  <sheets>
    <sheet name="Tahmini Hesaplama" sheetId="1" r:id="rId1"/>
    <sheet name="Fiyat Listesi" sheetId="2" r:id="rId2"/>
  </sheets>
  <calcPr calcId="162913"/>
</workbook>
</file>

<file path=xl/calcChain.xml><?xml version="1.0" encoding="utf-8"?>
<calcChain xmlns="http://schemas.openxmlformats.org/spreadsheetml/2006/main">
  <c r="B27" i="1" l="1"/>
  <c r="D27" i="1" l="1"/>
  <c r="B26" i="1" l="1"/>
  <c r="B25" i="1"/>
  <c r="B24" i="1"/>
  <c r="B23" i="1"/>
  <c r="E27" i="1" l="1"/>
  <c r="D26" i="1" l="1"/>
  <c r="E25" i="1"/>
  <c r="E24" i="1"/>
  <c r="E23" i="1"/>
  <c r="D22" i="1"/>
  <c r="B22" i="1"/>
  <c r="D21" i="1"/>
  <c r="B21" i="1"/>
  <c r="D20" i="1"/>
  <c r="B20" i="1"/>
  <c r="E26" i="1" l="1"/>
  <c r="E32" i="1" s="1"/>
  <c r="E20" i="1"/>
  <c r="E21" i="1"/>
  <c r="E22" i="1"/>
  <c r="E33" i="1" l="1"/>
  <c r="E28" i="1"/>
  <c r="E30" i="1" l="1"/>
  <c r="E29" i="1"/>
  <c r="E31" i="1" l="1"/>
  <c r="E34" i="1" s="1"/>
</calcChain>
</file>

<file path=xl/sharedStrings.xml><?xml version="1.0" encoding="utf-8"?>
<sst xmlns="http://schemas.openxmlformats.org/spreadsheetml/2006/main" count="88" uniqueCount="75">
  <si>
    <t>ESOGÜ TİCAM 2026 PROFORMA TAHMİNİ ÜCRET HESAPLAMA</t>
  </si>
  <si>
    <t>Kaynak: TİCAM 2026 Fiyat Listesi (09.04.2026 güncellemesi)</t>
  </si>
  <si>
    <t>Proje / Çalışma Adı</t>
  </si>
  <si>
    <t>Proje Yürütücüsü</t>
  </si>
  <si>
    <t>Etik Kurul Karar No</t>
  </si>
  <si>
    <t>Hayvan Türü</t>
  </si>
  <si>
    <t>Sprague Dawley / Wistar Albino Rat (Sıçan)</t>
  </si>
  <si>
    <t>Hayvan Sayısı</t>
  </si>
  <si>
    <t>Barındırma Süresi (gün)</t>
  </si>
  <si>
    <t>Gebe / 12 aydan büyük?</t>
  </si>
  <si>
    <t>Özellikli bakım gerektiriyor?</t>
  </si>
  <si>
    <t>Anestezi uygulanacak?</t>
  </si>
  <si>
    <t>Ötenazi uygulanacak?</t>
  </si>
  <si>
    <t>Tıbbi destek kullanılacak?</t>
  </si>
  <si>
    <t>Operasyon odası kullanılacak?</t>
  </si>
  <si>
    <t>Laboratuvar odası kullanılacak?</t>
  </si>
  <si>
    <t>Cihaz kullanımı (anestezi cihazı vb.)</t>
  </si>
  <si>
    <t>HESAPLAMA SONUÇLARI</t>
  </si>
  <si>
    <t>Hizmet</t>
  </si>
  <si>
    <t>Miktar</t>
  </si>
  <si>
    <t>Birim</t>
  </si>
  <si>
    <t>Birim Fiyat (KDV Hariç)</t>
  </si>
  <si>
    <t>Tutar (KDV Hariç)</t>
  </si>
  <si>
    <t>Hayvan temini</t>
  </si>
  <si>
    <t>adet</t>
  </si>
  <si>
    <t>Beslenme ve bakım</t>
  </si>
  <si>
    <t>hayvan-gün</t>
  </si>
  <si>
    <t>Tıbbi destek</t>
  </si>
  <si>
    <t>Operasyon odası</t>
  </si>
  <si>
    <t>Laboratuvar odası</t>
  </si>
  <si>
    <t>Cihaz kullanımı</t>
  </si>
  <si>
    <t>uygulama</t>
  </si>
  <si>
    <t>Ötenazi</t>
  </si>
  <si>
    <t>Ara Toplam (KDV Hariç)</t>
  </si>
  <si>
    <t>Gebe / 12 aydan büyük artışı</t>
  </si>
  <si>
    <t>Özellikli bakım artışı (%70)</t>
  </si>
  <si>
    <t>GENEL TOPLAM (KDV Hariç)</t>
  </si>
  <si>
    <t>KDV (%20)</t>
  </si>
  <si>
    <t>TAHMİNİ TOPLAM (KDV Dahil)</t>
  </si>
  <si>
    <t>NOTLAR</t>
  </si>
  <si>
    <t>• Fiyatlar KDV hariçtir; KDV %20 ayrıca hesaplanmıştır.</t>
  </si>
  <si>
    <t>• Gebe ve 12 aydan büyük hayvanlarda fiyatlar %50 artırılır.</t>
  </si>
  <si>
    <t>• Özellikli bakım gerektiren durumlarda bakım ücretleri %70 artırılabilir.</t>
  </si>
  <si>
    <t>• Sıçan ve fare için yem ve hijyenik altlık, bakım ücretine dahildir.</t>
  </si>
  <si>
    <t>• Tavşan için yem bakım ücretine dahil değildir.</t>
  </si>
  <si>
    <t>• Operasyon odasında anestezi cihazı/kan basıncı monitörizasyonu gibi cihaz kullanımı için ayrıca 60 TL ücret öngörülmüştür.</t>
  </si>
  <si>
    <t>• Ötenazi ayrıca fiyatlandırılır.</t>
  </si>
  <si>
    <t>• Bu Excel hesaplaması tahmini bütçe oluşturmak içindir; resmi proforma fatura değildir.</t>
  </si>
  <si>
    <t>Satış Fiyatı</t>
  </si>
  <si>
    <t>Beslenme/Bakım Günlük</t>
  </si>
  <si>
    <t>Tıbbi Destek Günlük</t>
  </si>
  <si>
    <t>Operasyon Odası Saatlik</t>
  </si>
  <si>
    <t>Laboratuvar Odası Saatlik</t>
  </si>
  <si>
    <t>Ötenazi Adet</t>
  </si>
  <si>
    <t>Anestezi Adet</t>
  </si>
  <si>
    <t>Analjezi Adet</t>
  </si>
  <si>
    <t>Fare</t>
  </si>
  <si>
    <t>Tavşan</t>
  </si>
  <si>
    <t>Sabit Hizmetler</t>
  </si>
  <si>
    <t>Fiyat</t>
  </si>
  <si>
    <t>Yem TL/kg</t>
  </si>
  <si>
    <t>Hijyenik Yataklık TL/kg</t>
  </si>
  <si>
    <t>Deney Hayvanları Kullanım Sertifikası / kişi</t>
  </si>
  <si>
    <t>TİCAM Operasyon Odası Tahsisi</t>
  </si>
  <si>
    <t>Laboratuvar Odası Tahsisi</t>
  </si>
  <si>
    <t>Cihaz Kullanımı</t>
  </si>
  <si>
    <t>Anestezi Sıçan</t>
  </si>
  <si>
    <t>Anestezi Fare</t>
  </si>
  <si>
    <t>Anestezi Tavşan</t>
  </si>
  <si>
    <t>Analjezi / hayvan</t>
  </si>
  <si>
    <t>gün</t>
  </si>
  <si>
    <t>KDV (%10)</t>
  </si>
  <si>
    <t>Seçiniz</t>
  </si>
  <si>
    <t>ADET(EVET İSE)</t>
  </si>
  <si>
    <t>Anestezi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</si>
</sst>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TL&quot;"/>
  </numFmts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b/>
      <sz val="14"/>
      <name val="Calibri"/>
    </font>
    <font>
      <b/>
      <sz val="11"/>
      <name val="Calibri"/>
    </font>
    <font>
      <b/>
      <sz val="11"/>
      <color rgb="FFFFFFFF"/>
      <name val="Calibri"/>
    </font>
    <font>
      <sz val="15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2F0D9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5" fillId="4" borderId="1" xfId="0" applyFont="1" applyFill="1" applyBorder="1" applyAlignment="1">
      <alignment vertical="center"/>
    </xf>
    <xf numFmtId="164" fontId="5" fillId="4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pane ySplit="18" topLeftCell="A19" activePane="bottomLeft" state="frozen"/>
      <selection pane="bottomLeft" activeCell="G15" sqref="G15"/>
    </sheetView>
  </sheetViews>
  <sheetFormatPr defaultRowHeight="15" x14ac:dyDescent="0.25"/>
  <cols>
    <col min="1" max="1" width="34" customWidth="1"/>
    <col min="2" max="2" width="25" customWidth="1"/>
    <col min="3" max="3" width="18.85546875" bestFit="1" customWidth="1"/>
    <col min="4" max="4" width="22" customWidth="1"/>
    <col min="5" max="5" width="24" customWidth="1"/>
  </cols>
  <sheetData>
    <row r="1" spans="1:8" ht="21" x14ac:dyDescent="0.25">
      <c r="A1" s="17" t="s">
        <v>0</v>
      </c>
      <c r="B1" s="15"/>
      <c r="C1" s="15"/>
      <c r="D1" s="15"/>
      <c r="E1" s="15"/>
      <c r="F1" s="15"/>
      <c r="G1" s="15"/>
      <c r="H1" s="15"/>
    </row>
    <row r="2" spans="1:8" x14ac:dyDescent="0.25">
      <c r="A2" s="20" t="s">
        <v>1</v>
      </c>
      <c r="B2" s="20"/>
      <c r="C2" s="20"/>
      <c r="D2" s="20"/>
      <c r="E2" s="20"/>
      <c r="F2" s="20"/>
      <c r="G2" s="20"/>
      <c r="H2" s="20"/>
    </row>
    <row r="3" spans="1:8" x14ac:dyDescent="0.25">
      <c r="A3" s="12"/>
      <c r="B3" s="12"/>
      <c r="C3" s="12"/>
      <c r="D3" s="12"/>
      <c r="E3" s="12"/>
      <c r="F3" s="12"/>
      <c r="G3" s="12"/>
      <c r="H3" s="12"/>
    </row>
    <row r="4" spans="1:8" x14ac:dyDescent="0.25">
      <c r="A4" s="12" t="s">
        <v>2</v>
      </c>
      <c r="B4" s="12"/>
      <c r="C4" s="12"/>
      <c r="D4" s="12"/>
      <c r="E4" s="12"/>
      <c r="F4" s="12"/>
      <c r="G4" s="12"/>
      <c r="H4" s="12"/>
    </row>
    <row r="5" spans="1:8" x14ac:dyDescent="0.25">
      <c r="A5" s="12" t="s">
        <v>3</v>
      </c>
      <c r="B5" s="12"/>
      <c r="C5" s="12"/>
      <c r="D5" s="12"/>
      <c r="E5" s="12"/>
      <c r="F5" s="12"/>
      <c r="G5" s="12"/>
      <c r="H5" s="12"/>
    </row>
    <row r="6" spans="1:8" x14ac:dyDescent="0.25">
      <c r="A6" s="12" t="s">
        <v>4</v>
      </c>
      <c r="B6" s="12"/>
      <c r="C6" s="12"/>
      <c r="D6" s="12"/>
      <c r="E6" s="12"/>
      <c r="F6" s="12"/>
      <c r="G6" s="12"/>
      <c r="H6" s="12"/>
    </row>
    <row r="7" spans="1:8" x14ac:dyDescent="0.25">
      <c r="A7" s="12" t="s">
        <v>5</v>
      </c>
      <c r="B7" s="12" t="s">
        <v>72</v>
      </c>
      <c r="D7" s="12"/>
      <c r="E7" s="12"/>
      <c r="F7" s="12"/>
      <c r="G7" s="12"/>
      <c r="H7" s="12"/>
    </row>
    <row r="8" spans="1:8" x14ac:dyDescent="0.25">
      <c r="A8" s="12" t="s">
        <v>7</v>
      </c>
      <c r="B8" s="12">
        <v>0</v>
      </c>
      <c r="C8" s="12"/>
      <c r="D8" s="12"/>
      <c r="E8" s="12"/>
      <c r="F8" s="12"/>
      <c r="G8" s="12"/>
      <c r="H8" s="12"/>
    </row>
    <row r="9" spans="1:8" ht="15.75" x14ac:dyDescent="0.25">
      <c r="A9" s="12" t="s">
        <v>8</v>
      </c>
      <c r="B9" s="12">
        <v>0</v>
      </c>
      <c r="C9" s="19" t="s">
        <v>73</v>
      </c>
      <c r="D9" s="12"/>
      <c r="E9" s="12"/>
      <c r="F9" s="12"/>
      <c r="G9" s="12"/>
      <c r="H9" s="12"/>
    </row>
    <row r="10" spans="1:8" x14ac:dyDescent="0.25">
      <c r="A10" s="12" t="s">
        <v>9</v>
      </c>
      <c r="B10" s="12" t="s">
        <v>72</v>
      </c>
      <c r="C10" s="18">
        <v>0</v>
      </c>
      <c r="D10" s="12"/>
      <c r="E10" s="12"/>
      <c r="F10" s="12"/>
      <c r="G10" s="12"/>
      <c r="H10" s="12"/>
    </row>
    <row r="11" spans="1:8" x14ac:dyDescent="0.25">
      <c r="A11" s="12" t="s">
        <v>10</v>
      </c>
      <c r="B11" s="12" t="s">
        <v>72</v>
      </c>
      <c r="C11" s="18">
        <v>0</v>
      </c>
      <c r="D11" s="12"/>
      <c r="E11" s="12"/>
      <c r="F11" s="12"/>
      <c r="G11" s="12"/>
      <c r="H11" s="12"/>
    </row>
    <row r="12" spans="1:8" x14ac:dyDescent="0.25">
      <c r="A12" s="12" t="s">
        <v>11</v>
      </c>
      <c r="B12" s="12" t="s">
        <v>72</v>
      </c>
      <c r="C12" s="18">
        <v>0</v>
      </c>
      <c r="D12" s="12"/>
      <c r="E12" s="12"/>
      <c r="F12" s="12"/>
      <c r="G12" s="12"/>
      <c r="H12" s="12"/>
    </row>
    <row r="13" spans="1:8" x14ac:dyDescent="0.25">
      <c r="A13" s="12" t="s">
        <v>12</v>
      </c>
      <c r="B13" s="12" t="s">
        <v>72</v>
      </c>
      <c r="C13" s="18">
        <v>0</v>
      </c>
      <c r="D13" s="12"/>
      <c r="E13" s="12"/>
      <c r="F13" s="12"/>
      <c r="G13" s="12"/>
      <c r="H13" s="12"/>
    </row>
    <row r="14" spans="1:8" x14ac:dyDescent="0.25">
      <c r="A14" s="12" t="s">
        <v>13</v>
      </c>
      <c r="B14" s="12" t="s">
        <v>72</v>
      </c>
      <c r="C14" s="18">
        <v>0</v>
      </c>
      <c r="D14" s="12"/>
      <c r="E14" s="12"/>
      <c r="F14" s="12"/>
      <c r="G14" s="12"/>
      <c r="H14" s="12"/>
    </row>
    <row r="15" spans="1:8" x14ac:dyDescent="0.25">
      <c r="A15" s="12" t="s">
        <v>14</v>
      </c>
      <c r="B15" s="12" t="s">
        <v>72</v>
      </c>
      <c r="C15" s="18">
        <v>0</v>
      </c>
      <c r="D15" s="12"/>
      <c r="E15" s="12"/>
      <c r="F15" s="12"/>
      <c r="G15" s="12"/>
      <c r="H15" s="12"/>
    </row>
    <row r="16" spans="1:8" x14ac:dyDescent="0.25">
      <c r="A16" s="12" t="s">
        <v>15</v>
      </c>
      <c r="B16" s="12" t="s">
        <v>72</v>
      </c>
      <c r="C16" s="18">
        <v>0</v>
      </c>
      <c r="D16" s="12"/>
      <c r="E16" s="12"/>
      <c r="F16" s="12"/>
      <c r="G16" s="12"/>
      <c r="H16" s="12"/>
    </row>
    <row r="17" spans="1:8" x14ac:dyDescent="0.25">
      <c r="A17" s="12" t="s">
        <v>16</v>
      </c>
      <c r="B17" s="12" t="s">
        <v>72</v>
      </c>
      <c r="C17" s="18">
        <v>0</v>
      </c>
      <c r="D17" s="12"/>
      <c r="E17" s="12"/>
      <c r="F17" s="12"/>
      <c r="G17" s="12"/>
      <c r="H17" s="12"/>
    </row>
    <row r="18" spans="1:8" ht="18.75" x14ac:dyDescent="0.25">
      <c r="A18" s="21" t="s">
        <v>17</v>
      </c>
      <c r="B18" s="20"/>
      <c r="C18" s="20"/>
      <c r="D18" s="20"/>
      <c r="E18" s="20"/>
      <c r="F18" s="12"/>
      <c r="G18" s="12"/>
      <c r="H18" s="12"/>
    </row>
    <row r="19" spans="1:8" x14ac:dyDescent="0.25">
      <c r="A19" s="2" t="s">
        <v>18</v>
      </c>
      <c r="B19" s="2" t="s">
        <v>19</v>
      </c>
      <c r="C19" s="2" t="s">
        <v>20</v>
      </c>
      <c r="D19" s="2" t="s">
        <v>21</v>
      </c>
      <c r="E19" s="2" t="s">
        <v>22</v>
      </c>
      <c r="F19" s="2"/>
      <c r="G19" s="2"/>
      <c r="H19" s="2"/>
    </row>
    <row r="20" spans="1:8" x14ac:dyDescent="0.25">
      <c r="A20" s="1" t="s">
        <v>23</v>
      </c>
      <c r="B20" s="1">
        <f>B8</f>
        <v>0</v>
      </c>
      <c r="C20" s="1" t="s">
        <v>24</v>
      </c>
      <c r="D20" s="3" t="e">
        <f>VLOOKUP($B$7,'Fiyat Listesi'!$A$2:$I$4,2,FALSE)</f>
        <v>#N/A</v>
      </c>
      <c r="E20" s="3" t="e">
        <f>B20*D20</f>
        <v>#N/A</v>
      </c>
      <c r="F20" s="1"/>
      <c r="G20" s="1"/>
      <c r="H20" s="1"/>
    </row>
    <row r="21" spans="1:8" x14ac:dyDescent="0.25">
      <c r="A21" s="1" t="s">
        <v>25</v>
      </c>
      <c r="B21" s="1">
        <f>B8*B9</f>
        <v>0</v>
      </c>
      <c r="C21" s="1" t="s">
        <v>26</v>
      </c>
      <c r="D21" s="3" t="e">
        <f>VLOOKUP($B$7,'Fiyat Listesi'!$A$2:$I$4,3,FALSE)</f>
        <v>#N/A</v>
      </c>
      <c r="E21" s="3" t="e">
        <f t="shared" ref="E21:E25" si="0">B21*D21</f>
        <v>#N/A</v>
      </c>
      <c r="F21" s="1"/>
      <c r="G21" s="1"/>
      <c r="H21" s="1"/>
    </row>
    <row r="22" spans="1:8" x14ac:dyDescent="0.25">
      <c r="A22" s="1" t="s">
        <v>27</v>
      </c>
      <c r="B22" s="1">
        <f>IF(B14="Evet",B8*B9,0)</f>
        <v>0</v>
      </c>
      <c r="C22" s="1" t="s">
        <v>26</v>
      </c>
      <c r="D22" s="3" t="e">
        <f>VLOOKUP($B$7,'Fiyat Listesi'!$A$2:$I$4,4,FALSE)</f>
        <v>#N/A</v>
      </c>
      <c r="E22" s="3" t="e">
        <f t="shared" si="0"/>
        <v>#N/A</v>
      </c>
      <c r="F22" s="1"/>
      <c r="G22" s="1"/>
      <c r="H22" s="1"/>
    </row>
    <row r="23" spans="1:8" x14ac:dyDescent="0.25">
      <c r="A23" s="1" t="s">
        <v>28</v>
      </c>
      <c r="B23" s="1">
        <f>IF(B15="Evet",C15,0)</f>
        <v>0</v>
      </c>
      <c r="C23" s="1" t="s">
        <v>70</v>
      </c>
      <c r="D23" s="3">
        <v>600</v>
      </c>
      <c r="E23" s="3">
        <f>B23*D23</f>
        <v>0</v>
      </c>
      <c r="F23" s="1"/>
      <c r="G23" s="1"/>
      <c r="H23" s="1"/>
    </row>
    <row r="24" spans="1:8" x14ac:dyDescent="0.25">
      <c r="A24" s="1" t="s">
        <v>29</v>
      </c>
      <c r="B24" s="1">
        <f>IF(B16="Evet",C16,0)</f>
        <v>0</v>
      </c>
      <c r="C24" s="1" t="s">
        <v>70</v>
      </c>
      <c r="D24" s="3">
        <v>600</v>
      </c>
      <c r="E24" s="3">
        <f t="shared" si="0"/>
        <v>0</v>
      </c>
      <c r="F24" s="1"/>
      <c r="G24" s="1"/>
      <c r="H24" s="1"/>
    </row>
    <row r="25" spans="1:8" x14ac:dyDescent="0.25">
      <c r="A25" s="1" t="s">
        <v>30</v>
      </c>
      <c r="B25" s="1">
        <f>IF(B17="Evet",C17,0)</f>
        <v>0</v>
      </c>
      <c r="C25" s="1" t="s">
        <v>31</v>
      </c>
      <c r="D25" s="3">
        <v>60</v>
      </c>
      <c r="E25" s="3">
        <f t="shared" si="0"/>
        <v>0</v>
      </c>
      <c r="F25" s="1"/>
      <c r="G25" s="1"/>
      <c r="H25" s="1"/>
    </row>
    <row r="26" spans="1:8" x14ac:dyDescent="0.25">
      <c r="A26" s="1" t="s">
        <v>32</v>
      </c>
      <c r="B26" s="1">
        <f>IF(B13="Evet",B8,0)</f>
        <v>0</v>
      </c>
      <c r="C26" s="1" t="s">
        <v>24</v>
      </c>
      <c r="D26" s="3" t="e">
        <f>VLOOKUP($B$7,'Fiyat Listesi'!$A$2:$I$4,7,FALSE)</f>
        <v>#N/A</v>
      </c>
      <c r="E26" s="3" t="e">
        <f>B26*D26</f>
        <v>#N/A</v>
      </c>
      <c r="F26" s="1"/>
      <c r="G26" s="1"/>
      <c r="H26" s="1"/>
    </row>
    <row r="27" spans="1:8" x14ac:dyDescent="0.25">
      <c r="A27" s="10" t="s">
        <v>74</v>
      </c>
      <c r="B27" s="12">
        <f>IF(B12="Evet",C12,0)</f>
        <v>0</v>
      </c>
      <c r="C27" s="10" t="s">
        <v>24</v>
      </c>
      <c r="D27" s="11">
        <f>IF(B7="Fare",'Fiyat Listesi'!B14,IF(B7="Tavşan",'Fiyat Listesi'!B15,'Fiyat Listesi'!B13))</f>
        <v>18</v>
      </c>
      <c r="E27" s="11">
        <f>B27*D27</f>
        <v>0</v>
      </c>
      <c r="F27" s="10"/>
      <c r="G27" s="10"/>
      <c r="H27" s="10"/>
    </row>
    <row r="28" spans="1:8" x14ac:dyDescent="0.25">
      <c r="A28" s="4" t="s">
        <v>33</v>
      </c>
      <c r="B28" s="1"/>
      <c r="C28" s="1"/>
      <c r="D28" s="3"/>
      <c r="E28" s="5" t="e">
        <f>SUM(E20:E27)</f>
        <v>#N/A</v>
      </c>
      <c r="F28" s="1"/>
      <c r="G28" s="1"/>
      <c r="H28" s="1"/>
    </row>
    <row r="29" spans="1:8" x14ac:dyDescent="0.25">
      <c r="A29" s="4" t="s">
        <v>34</v>
      </c>
      <c r="B29" s="1"/>
      <c r="C29" s="1"/>
      <c r="D29" s="3"/>
      <c r="E29" s="5">
        <f>IF(B10="Evet",E28*50%,0)</f>
        <v>0</v>
      </c>
      <c r="F29" s="1"/>
      <c r="G29" s="1"/>
      <c r="H29" s="1"/>
    </row>
    <row r="30" spans="1:8" x14ac:dyDescent="0.25">
      <c r="A30" s="4" t="s">
        <v>35</v>
      </c>
      <c r="B30" s="1"/>
      <c r="C30" s="1"/>
      <c r="D30" s="3"/>
      <c r="E30" s="5">
        <f>IF(B11="Evet",E28*70%,0)</f>
        <v>0</v>
      </c>
      <c r="F30" s="1"/>
      <c r="G30" s="1"/>
      <c r="H30" s="1"/>
    </row>
    <row r="31" spans="1:8" x14ac:dyDescent="0.25">
      <c r="A31" s="4" t="s">
        <v>36</v>
      </c>
      <c r="B31" s="1"/>
      <c r="C31" s="1"/>
      <c r="D31" s="3"/>
      <c r="E31" s="5" t="e">
        <f>E28+E29+E30</f>
        <v>#N/A</v>
      </c>
      <c r="F31" s="1"/>
      <c r="G31" s="1"/>
      <c r="H31" s="1"/>
    </row>
    <row r="32" spans="1:8" x14ac:dyDescent="0.25">
      <c r="A32" s="4" t="s">
        <v>71</v>
      </c>
      <c r="B32" s="8"/>
      <c r="C32" s="8"/>
      <c r="D32" s="9"/>
      <c r="E32" s="5" t="e">
        <f>(E26+E27)*10%</f>
        <v>#N/A</v>
      </c>
      <c r="F32" s="8"/>
      <c r="G32" s="8"/>
      <c r="H32" s="8"/>
    </row>
    <row r="33" spans="1:8" x14ac:dyDescent="0.25">
      <c r="A33" s="4" t="s">
        <v>37</v>
      </c>
      <c r="B33" s="1"/>
      <c r="C33" s="1"/>
      <c r="D33" s="3"/>
      <c r="E33" s="5" t="e">
        <f>(E20+E21+E22+E23+E25+E26)*20%</f>
        <v>#N/A</v>
      </c>
      <c r="F33" s="1"/>
      <c r="G33" s="1"/>
      <c r="H33" s="1"/>
    </row>
    <row r="34" spans="1:8" x14ac:dyDescent="0.25">
      <c r="A34" s="6" t="s">
        <v>38</v>
      </c>
      <c r="B34" s="1"/>
      <c r="C34" s="1"/>
      <c r="D34" s="3"/>
      <c r="E34" s="7" t="e">
        <f>E31+E33+E32</f>
        <v>#N/A</v>
      </c>
      <c r="F34" s="1"/>
      <c r="G34" s="1"/>
      <c r="H34" s="1"/>
    </row>
    <row r="35" spans="1:8" x14ac:dyDescent="0.25">
      <c r="A35" s="4" t="s">
        <v>39</v>
      </c>
      <c r="B35" s="1"/>
      <c r="C35" s="1"/>
      <c r="D35" s="3"/>
      <c r="E35" s="3"/>
      <c r="F35" s="1"/>
      <c r="G35" s="1"/>
      <c r="H35" s="1"/>
    </row>
    <row r="36" spans="1:8" x14ac:dyDescent="0.25">
      <c r="A36" s="15" t="s">
        <v>40</v>
      </c>
      <c r="B36" s="15"/>
      <c r="C36" s="15"/>
      <c r="D36" s="16"/>
      <c r="E36" s="16"/>
      <c r="F36" s="1"/>
      <c r="G36" s="1"/>
      <c r="H36" s="1"/>
    </row>
    <row r="37" spans="1:8" x14ac:dyDescent="0.25">
      <c r="A37" s="15" t="s">
        <v>41</v>
      </c>
      <c r="B37" s="15"/>
      <c r="C37" s="15"/>
      <c r="D37" s="16"/>
      <c r="E37" s="16"/>
      <c r="F37" s="1"/>
      <c r="G37" s="1"/>
      <c r="H37" s="1"/>
    </row>
    <row r="38" spans="1:8" x14ac:dyDescent="0.25">
      <c r="A38" s="15" t="s">
        <v>42</v>
      </c>
      <c r="B38" s="15"/>
      <c r="C38" s="15"/>
      <c r="D38" s="16"/>
      <c r="E38" s="16"/>
      <c r="F38" s="1"/>
      <c r="G38" s="1"/>
      <c r="H38" s="1"/>
    </row>
    <row r="39" spans="1:8" x14ac:dyDescent="0.25">
      <c r="A39" s="15" t="s">
        <v>43</v>
      </c>
      <c r="B39" s="15"/>
      <c r="C39" s="15"/>
      <c r="D39" s="16"/>
      <c r="E39" s="16"/>
      <c r="F39" s="1"/>
      <c r="G39" s="1"/>
      <c r="H39" s="1"/>
    </row>
    <row r="40" spans="1:8" x14ac:dyDescent="0.25">
      <c r="A40" s="15" t="s">
        <v>44</v>
      </c>
      <c r="B40" s="15"/>
      <c r="C40" s="15"/>
      <c r="D40" s="16"/>
      <c r="E40" s="16"/>
      <c r="F40" s="1"/>
      <c r="G40" s="1"/>
      <c r="H40" s="1"/>
    </row>
    <row r="41" spans="1:8" x14ac:dyDescent="0.25">
      <c r="A41" s="15" t="s">
        <v>45</v>
      </c>
      <c r="B41" s="15"/>
      <c r="C41" s="15"/>
      <c r="D41" s="16"/>
      <c r="E41" s="16"/>
      <c r="F41" s="1"/>
      <c r="G41" s="1"/>
      <c r="H41" s="1"/>
    </row>
    <row r="42" spans="1:8" x14ac:dyDescent="0.25">
      <c r="A42" s="15" t="s">
        <v>46</v>
      </c>
      <c r="B42" s="15"/>
      <c r="C42" s="15"/>
      <c r="D42" s="16"/>
      <c r="E42" s="16"/>
      <c r="F42" s="1"/>
      <c r="G42" s="1"/>
      <c r="H42" s="1"/>
    </row>
    <row r="43" spans="1:8" ht="52.5" customHeight="1" x14ac:dyDescent="0.25">
      <c r="A43" s="13" t="s">
        <v>47</v>
      </c>
      <c r="B43" s="13"/>
      <c r="C43" s="13"/>
      <c r="D43" s="14"/>
      <c r="E43" s="14"/>
      <c r="F43" s="1"/>
      <c r="G43" s="1"/>
      <c r="H43" s="1"/>
    </row>
  </sheetData>
  <mergeCells count="11">
    <mergeCell ref="A2:H2"/>
    <mergeCell ref="A18:E18"/>
    <mergeCell ref="A1:H1"/>
    <mergeCell ref="A43:E43"/>
    <mergeCell ref="A41:E41"/>
    <mergeCell ref="A42:E42"/>
    <mergeCell ref="A40:E40"/>
    <mergeCell ref="A36:E36"/>
    <mergeCell ref="A39:E39"/>
    <mergeCell ref="A38:E38"/>
    <mergeCell ref="A37:E37"/>
  </mergeCells>
  <dataValidations count="2">
    <dataValidation type="list" sqref="B7">
      <formula1>"Seçiniz,Sprague Dawley / Wistar Albino Rat (Sıçan),Fare,Tavşan"</formula1>
    </dataValidation>
    <dataValidation type="list" sqref="B10:B17">
      <formula1>"Seçiniz,Hayır,Evet"</formula1>
    </dataValidation>
  </dataValidations>
  <pageMargins left="0.75" right="0.75" top="1" bottom="1" header="0.5" footer="0.5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ySplit="1" topLeftCell="A2" activePane="bottomLeft" state="frozen"/>
      <selection pane="bottomLeft" activeCell="D14" sqref="D14"/>
    </sheetView>
  </sheetViews>
  <sheetFormatPr defaultRowHeight="15" x14ac:dyDescent="0.25"/>
  <cols>
    <col min="1" max="1" width="39.42578125" bestFit="1" customWidth="1"/>
    <col min="2" max="9" width="28" customWidth="1"/>
  </cols>
  <sheetData>
    <row r="1" spans="1:9" x14ac:dyDescent="0.25">
      <c r="A1" s="2" t="s">
        <v>5</v>
      </c>
      <c r="B1" s="2" t="s">
        <v>48</v>
      </c>
      <c r="C1" s="2" t="s">
        <v>49</v>
      </c>
      <c r="D1" s="2" t="s">
        <v>50</v>
      </c>
      <c r="E1" s="2" t="s">
        <v>51</v>
      </c>
      <c r="F1" s="2" t="s">
        <v>52</v>
      </c>
      <c r="G1" s="2" t="s">
        <v>53</v>
      </c>
      <c r="H1" s="2" t="s">
        <v>54</v>
      </c>
      <c r="I1" s="2" t="s">
        <v>55</v>
      </c>
    </row>
    <row r="2" spans="1:9" x14ac:dyDescent="0.25">
      <c r="A2" s="1" t="s">
        <v>6</v>
      </c>
      <c r="B2" s="3">
        <v>432</v>
      </c>
      <c r="C2" s="3">
        <v>15</v>
      </c>
      <c r="D2" s="3">
        <v>144</v>
      </c>
      <c r="E2" s="3">
        <v>360</v>
      </c>
      <c r="F2" s="3">
        <v>360</v>
      </c>
      <c r="G2" s="3">
        <v>15</v>
      </c>
      <c r="H2" s="1"/>
      <c r="I2" s="1"/>
    </row>
    <row r="3" spans="1:9" x14ac:dyDescent="0.25">
      <c r="A3" s="1" t="s">
        <v>56</v>
      </c>
      <c r="B3" s="3">
        <v>0</v>
      </c>
      <c r="C3" s="3">
        <v>8</v>
      </c>
      <c r="D3" s="3">
        <v>72</v>
      </c>
      <c r="E3" s="3">
        <v>360</v>
      </c>
      <c r="F3" s="3">
        <v>360</v>
      </c>
      <c r="G3" s="3">
        <v>8</v>
      </c>
      <c r="H3" s="1"/>
      <c r="I3" s="1"/>
    </row>
    <row r="4" spans="1:9" x14ac:dyDescent="0.25">
      <c r="A4" s="1" t="s">
        <v>57</v>
      </c>
      <c r="B4" s="3">
        <v>0</v>
      </c>
      <c r="C4" s="3">
        <v>29</v>
      </c>
      <c r="D4" s="3">
        <v>216</v>
      </c>
      <c r="E4" s="3">
        <v>360</v>
      </c>
      <c r="F4" s="3">
        <v>360</v>
      </c>
      <c r="G4" s="3">
        <v>72</v>
      </c>
      <c r="H4" s="1"/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 t="s">
        <v>58</v>
      </c>
      <c r="B6" s="1" t="s">
        <v>59</v>
      </c>
      <c r="C6" s="1"/>
      <c r="D6" s="1"/>
      <c r="E6" s="1"/>
      <c r="F6" s="1"/>
      <c r="G6" s="1"/>
      <c r="H6" s="1"/>
      <c r="I6" s="1"/>
    </row>
    <row r="7" spans="1:9" x14ac:dyDescent="0.25">
      <c r="A7" s="1" t="s">
        <v>60</v>
      </c>
      <c r="B7" s="3">
        <v>90</v>
      </c>
      <c r="C7" s="1"/>
      <c r="D7" s="1"/>
      <c r="E7" s="1"/>
      <c r="F7" s="1"/>
      <c r="G7" s="1"/>
      <c r="H7" s="1"/>
      <c r="I7" s="1"/>
    </row>
    <row r="8" spans="1:9" x14ac:dyDescent="0.25">
      <c r="A8" s="1" t="s">
        <v>61</v>
      </c>
      <c r="B8" s="3">
        <v>240</v>
      </c>
      <c r="C8" s="1"/>
      <c r="D8" s="1"/>
      <c r="E8" s="1"/>
      <c r="F8" s="1"/>
      <c r="G8" s="1"/>
      <c r="H8" s="1"/>
      <c r="I8" s="1"/>
    </row>
    <row r="9" spans="1:9" x14ac:dyDescent="0.25">
      <c r="A9" s="1" t="s">
        <v>62</v>
      </c>
      <c r="B9" s="3">
        <v>5000</v>
      </c>
      <c r="C9" s="1"/>
      <c r="D9" s="1"/>
      <c r="E9" s="1"/>
      <c r="F9" s="1"/>
      <c r="G9" s="1"/>
      <c r="H9" s="1"/>
      <c r="I9" s="1"/>
    </row>
    <row r="10" spans="1:9" x14ac:dyDescent="0.25">
      <c r="A10" s="1" t="s">
        <v>63</v>
      </c>
      <c r="B10" s="3">
        <v>600</v>
      </c>
      <c r="C10" s="1"/>
      <c r="D10" s="1"/>
      <c r="E10" s="1"/>
      <c r="F10" s="1"/>
      <c r="G10" s="1"/>
      <c r="H10" s="1"/>
      <c r="I10" s="1"/>
    </row>
    <row r="11" spans="1:9" x14ac:dyDescent="0.25">
      <c r="A11" s="1" t="s">
        <v>64</v>
      </c>
      <c r="B11" s="3">
        <v>600</v>
      </c>
      <c r="C11" s="1"/>
      <c r="D11" s="1"/>
      <c r="E11" s="1"/>
      <c r="F11" s="1"/>
      <c r="G11" s="1"/>
      <c r="H11" s="1"/>
      <c r="I11" s="1"/>
    </row>
    <row r="12" spans="1:9" x14ac:dyDescent="0.25">
      <c r="A12" s="1" t="s">
        <v>65</v>
      </c>
      <c r="B12" s="3">
        <v>60</v>
      </c>
      <c r="C12" s="1"/>
      <c r="D12" s="1"/>
      <c r="E12" s="1"/>
      <c r="F12" s="1"/>
      <c r="G12" s="1"/>
      <c r="H12" s="1"/>
      <c r="I12" s="1"/>
    </row>
    <row r="13" spans="1:9" x14ac:dyDescent="0.25">
      <c r="A13" s="1" t="s">
        <v>66</v>
      </c>
      <c r="B13" s="3">
        <v>18</v>
      </c>
      <c r="C13" s="1"/>
      <c r="D13" s="1"/>
      <c r="E13" s="1"/>
      <c r="F13" s="1"/>
      <c r="G13" s="1"/>
      <c r="H13" s="1"/>
      <c r="I13" s="1"/>
    </row>
    <row r="14" spans="1:9" x14ac:dyDescent="0.25">
      <c r="A14" s="1" t="s">
        <v>67</v>
      </c>
      <c r="B14" s="3">
        <v>6</v>
      </c>
      <c r="C14" s="1"/>
      <c r="D14" s="1"/>
      <c r="E14" s="1"/>
      <c r="F14" s="1"/>
      <c r="G14" s="1"/>
      <c r="H14" s="1"/>
      <c r="I14" s="1"/>
    </row>
    <row r="15" spans="1:9" x14ac:dyDescent="0.25">
      <c r="A15" s="1" t="s">
        <v>68</v>
      </c>
      <c r="B15" s="3">
        <v>120</v>
      </c>
      <c r="C15" s="1"/>
      <c r="D15" s="1"/>
      <c r="E15" s="1"/>
      <c r="F15" s="1"/>
      <c r="G15" s="1"/>
      <c r="H15" s="1"/>
      <c r="I15" s="1"/>
    </row>
    <row r="16" spans="1:9" x14ac:dyDescent="0.25">
      <c r="A16" s="1" t="s">
        <v>69</v>
      </c>
      <c r="B16" s="3">
        <v>12</v>
      </c>
      <c r="C16" s="1"/>
      <c r="D16" s="1"/>
      <c r="E16" s="1"/>
      <c r="F16" s="1"/>
      <c r="G16" s="1"/>
      <c r="H16" s="1"/>
      <c r="I16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Tahmini Hesaplama</vt:lpstr>
      <vt:lpstr>Fiyat 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ESOGU</cp:lastModifiedBy>
  <dcterms:created xsi:type="dcterms:W3CDTF">2026-09-22T07:28:15Z</dcterms:created>
  <dcterms:modified xsi:type="dcterms:W3CDTF">2026-09-24T11:03:25Z</dcterms:modified>
</cp:coreProperties>
</file>